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agpleje, vuggestue, børnehav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Varde Kommune</author>
  </authors>
  <commentList>
    <comment ref="C47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diff. I forhold til beregning af merindskrivning skyldes, at der er vu-børn omregnet med 2,06 og rød pavillion er ikke med.</t>
        </r>
      </text>
    </comment>
    <comment ref="F47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hertil 18 børn i Mejls
</t>
        </r>
      </text>
    </comment>
    <comment ref="C8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beregnet fra 1.8.08
</t>
        </r>
      </text>
    </comment>
    <comment ref="G47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hertil 18 børn i Mejls
</t>
        </r>
      </text>
    </comment>
  </commentList>
</comments>
</file>

<file path=xl/sharedStrings.xml><?xml version="1.0" encoding="utf-8"?>
<sst xmlns="http://schemas.openxmlformats.org/spreadsheetml/2006/main" count="127" uniqueCount="92">
  <si>
    <t>Agerbæk Fåborgvej *</t>
  </si>
  <si>
    <t>Agerbæk Lochmannsvej (selvejende) *</t>
  </si>
  <si>
    <t>Alslev Hedevang</t>
  </si>
  <si>
    <t xml:space="preserve">Ansager, Naturligvis  </t>
  </si>
  <si>
    <t xml:space="preserve">Billum Kilden </t>
  </si>
  <si>
    <t>Gårde, Svanebo  (integreret)</t>
  </si>
  <si>
    <t>Horne, Regnbuen (selvejende)</t>
  </si>
  <si>
    <t>Janderup Svalehuset</t>
  </si>
  <si>
    <t xml:space="preserve">Lunde Lundparken </t>
  </si>
  <si>
    <t xml:space="preserve">Nordenskov Teglhuset </t>
  </si>
  <si>
    <t xml:space="preserve">Næsbjerg Børnehave </t>
  </si>
  <si>
    <t xml:space="preserve">Nr. Nebel Mælkevejen </t>
  </si>
  <si>
    <t>Oksbøl Børnehave (selvejende)</t>
  </si>
  <si>
    <t xml:space="preserve">Oksbøl Skovmusen </t>
  </si>
  <si>
    <t>Outrup Børnehave</t>
  </si>
  <si>
    <t>Starup Børnehave</t>
  </si>
  <si>
    <t xml:space="preserve">Sig Trinbrættet </t>
  </si>
  <si>
    <t xml:space="preserve">Tinghøj Børnehave - </t>
  </si>
  <si>
    <t xml:space="preserve">Tistrup, Møllehuset  </t>
  </si>
  <si>
    <t xml:space="preserve">Varde Kærhøgevej </t>
  </si>
  <si>
    <t xml:space="preserve">Varde Smørhullet </t>
  </si>
  <si>
    <t xml:space="preserve">Varde Vestervold </t>
  </si>
  <si>
    <t xml:space="preserve">Ølgod Mælkebøtten </t>
  </si>
  <si>
    <t>Ølgod Skovly (selvejende)</t>
  </si>
  <si>
    <t>Ølgod Søvang (selvejende)</t>
  </si>
  <si>
    <t>Ølgod Naturbørnehave (selvejende)</t>
  </si>
  <si>
    <t>Årre Børnehave</t>
  </si>
  <si>
    <t xml:space="preserve">I alt puljeordning </t>
  </si>
  <si>
    <t>Faktiske tal for 2007</t>
  </si>
  <si>
    <t xml:space="preserve">Varde Højgårdsparken (selvejende) </t>
  </si>
  <si>
    <t>Varde Østervang - Rød pavillion</t>
  </si>
  <si>
    <t>Vuggestuen Isbjergparken</t>
  </si>
  <si>
    <t>Vuggestuebørn i alt</t>
  </si>
  <si>
    <t>Varde Østervang</t>
  </si>
  <si>
    <t>Varde Sdr. Marken</t>
  </si>
  <si>
    <t xml:space="preserve">Varde Børnehuset Sdr. Alle </t>
  </si>
  <si>
    <t>I alt børnehaver</t>
  </si>
  <si>
    <t>Område MIDT</t>
  </si>
  <si>
    <t>Område VEST</t>
  </si>
  <si>
    <t>Område ØST</t>
  </si>
  <si>
    <t>(92%)</t>
  </si>
  <si>
    <t>Dagplejen i alt</t>
  </si>
  <si>
    <t>Privat institution - Stausø</t>
  </si>
  <si>
    <t>Privat institution -  Mejls</t>
  </si>
  <si>
    <t>Privat pasning</t>
  </si>
  <si>
    <t>I alt privat pasning</t>
  </si>
  <si>
    <t>Privat institution - Kvong</t>
  </si>
  <si>
    <t>Lindbjerg Svalereden (puljeordning) - bhv. Børn</t>
  </si>
  <si>
    <t>I alt 0-6 år incl. puljeordninger</t>
  </si>
  <si>
    <t>Puljedagplejere</t>
  </si>
  <si>
    <t>Faktiske tal for 2009</t>
  </si>
  <si>
    <t>Faktiske tal for 2008</t>
  </si>
  <si>
    <t>Varde Søndermarken</t>
  </si>
  <si>
    <t>Privat inst. - Skovlund - SFO</t>
  </si>
  <si>
    <t>Privat inst. - Skovlund - Bhv.</t>
  </si>
  <si>
    <t>Faktiske tal for 2009/2010</t>
  </si>
  <si>
    <t>-</t>
  </si>
  <si>
    <t>Privat inst. - Skovlund Vuggestue</t>
  </si>
  <si>
    <t>Varde Vest:</t>
  </si>
  <si>
    <t>Børnehuset Lysningen</t>
  </si>
  <si>
    <t>Firkløvert:</t>
  </si>
  <si>
    <t>Børneuniverset:</t>
  </si>
  <si>
    <t>Blåbjergegnens Dagtilbud:</t>
  </si>
  <si>
    <t>Ved Vesterhavet:</t>
  </si>
  <si>
    <t>Skovbrynet:</t>
  </si>
  <si>
    <t>Institution ØST:</t>
  </si>
  <si>
    <t>Institution Nord-Øst:</t>
  </si>
  <si>
    <t>Selvejende børnehaver:</t>
  </si>
  <si>
    <t>Lukkede institutioner:</t>
  </si>
  <si>
    <t>Vrøgum Børnehave - Lukket 1.7.13</t>
  </si>
  <si>
    <t>Børnehavebørn</t>
  </si>
  <si>
    <t>Vuggestuebørn</t>
  </si>
  <si>
    <t>Faktiske tal for 2010/2011</t>
  </si>
  <si>
    <t>Faktiske tal for 2011/2012</t>
  </si>
  <si>
    <t>Faktiske tal for 2012/2013</t>
  </si>
  <si>
    <t>Faktiske tal for 2013/2014</t>
  </si>
  <si>
    <t>Prognose 2014/2015 100%</t>
  </si>
  <si>
    <t xml:space="preserve">Varde Lysningen </t>
  </si>
  <si>
    <t>Varde Højgårdsparken</t>
  </si>
  <si>
    <t xml:space="preserve">Varde Østervang </t>
  </si>
  <si>
    <t>Varde Børnehuset Sdr. Alle</t>
  </si>
  <si>
    <t>Agerbæk Bhv.</t>
  </si>
  <si>
    <t>Ølgod Skovbrynet</t>
  </si>
  <si>
    <t>Oksbøl - Skovmusen (opstart efterår 2013)</t>
  </si>
  <si>
    <t>Nr. Nebel - (opstart 1.8.14)</t>
  </si>
  <si>
    <t>Dagplejen</t>
  </si>
  <si>
    <t>2014 - forventet</t>
  </si>
  <si>
    <t>2015 - forventet</t>
  </si>
  <si>
    <t>Private institutioner andre kommuner</t>
  </si>
  <si>
    <t>Private instituioner/privat pasning</t>
  </si>
  <si>
    <t>Tilskud til pasning af egne børn</t>
  </si>
  <si>
    <t>Oversigt over antal passede børn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</si>
</sst>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%"/>
  </numFmts>
  <fonts count="4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24" borderId="3" applyNumberFormat="0" applyAlignment="0" applyProtection="0"/>
    <xf numFmtId="0" fontId="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 quotePrefix="1">
      <alignment horizontal="center"/>
    </xf>
    <xf numFmtId="4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Fill="1" applyAlignment="1">
      <alignment/>
    </xf>
    <xf numFmtId="2" fontId="2" fillId="0" borderId="11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left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pane ySplit="1650" topLeftCell="A65" activePane="bottomLeft" state="split"/>
      <selection pane="topLeft" activeCell="A1" sqref="A1"/>
      <selection pane="bottomLeft" activeCell="J67" sqref="J67"/>
    </sheetView>
  </sheetViews>
  <sheetFormatPr defaultColWidth="9.140625" defaultRowHeight="12.75"/>
  <cols>
    <col min="1" max="1" width="30.28125" style="5" customWidth="1"/>
    <col min="2" max="2" width="7.8515625" style="13" hidden="1" customWidth="1"/>
    <col min="3" max="3" width="7.8515625" style="14" hidden="1" customWidth="1"/>
    <col min="4" max="4" width="9.7109375" style="14" hidden="1" customWidth="1"/>
    <col min="5" max="5" width="10.7109375" style="14" customWidth="1"/>
    <col min="6" max="6" width="10.7109375" style="4" customWidth="1"/>
    <col min="7" max="7" width="10.7109375" style="5" customWidth="1"/>
    <col min="8" max="8" width="10.7109375" style="34" customWidth="1"/>
    <col min="9" max="10" width="10.7109375" style="5" customWidth="1"/>
    <col min="11" max="16384" width="9.140625" style="5" customWidth="1"/>
  </cols>
  <sheetData>
    <row r="1" spans="1:10" ht="12" customHeight="1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2" customHeight="1" thickBot="1">
      <c r="A2" s="58"/>
      <c r="B2" s="59"/>
      <c r="C2" s="59"/>
      <c r="D2" s="59"/>
      <c r="E2" s="59"/>
      <c r="F2" s="59"/>
      <c r="G2" s="59"/>
      <c r="H2" s="59"/>
      <c r="I2" s="59"/>
      <c r="J2" s="60"/>
    </row>
    <row r="3" spans="1:10" ht="45.75" customHeight="1">
      <c r="A3" s="44" t="s">
        <v>70</v>
      </c>
      <c r="B3" s="45" t="s">
        <v>28</v>
      </c>
      <c r="C3" s="46" t="s">
        <v>51</v>
      </c>
      <c r="D3" s="46" t="s">
        <v>50</v>
      </c>
      <c r="E3" s="46" t="s">
        <v>55</v>
      </c>
      <c r="F3" s="47" t="s">
        <v>72</v>
      </c>
      <c r="G3" s="47" t="s">
        <v>73</v>
      </c>
      <c r="H3" s="48" t="s">
        <v>74</v>
      </c>
      <c r="I3" s="48" t="s">
        <v>75</v>
      </c>
      <c r="J3" s="48" t="s">
        <v>76</v>
      </c>
    </row>
    <row r="4" spans="1:10" ht="12">
      <c r="A4" s="1" t="s">
        <v>58</v>
      </c>
      <c r="B4" s="8"/>
      <c r="C4" s="30"/>
      <c r="D4" s="30"/>
      <c r="E4" s="30"/>
      <c r="F4" s="10"/>
      <c r="G4" s="10"/>
      <c r="H4" s="33"/>
      <c r="I4" s="20"/>
      <c r="J4" s="20"/>
    </row>
    <row r="5" spans="1:10" ht="12">
      <c r="A5" s="6" t="s">
        <v>59</v>
      </c>
      <c r="B5" s="2">
        <v>66.41</v>
      </c>
      <c r="C5" s="3">
        <v>55.76</v>
      </c>
      <c r="D5" s="3">
        <v>49.73</v>
      </c>
      <c r="E5" s="2">
        <v>46.89</v>
      </c>
      <c r="F5" s="2">
        <f>75.3-24.72</f>
        <v>50.58</v>
      </c>
      <c r="G5" s="2">
        <v>54.15</v>
      </c>
      <c r="H5" s="27">
        <v>55.84</v>
      </c>
      <c r="I5" s="27">
        <v>54.03</v>
      </c>
      <c r="J5" s="27">
        <v>55.6</v>
      </c>
    </row>
    <row r="6" spans="1:10" ht="12">
      <c r="A6" s="6" t="s">
        <v>19</v>
      </c>
      <c r="B6" s="2">
        <v>65.19</v>
      </c>
      <c r="C6" s="3">
        <v>67.05</v>
      </c>
      <c r="D6" s="3">
        <v>65.29</v>
      </c>
      <c r="E6" s="2">
        <v>65.57</v>
      </c>
      <c r="F6" s="2">
        <v>73.33</v>
      </c>
      <c r="G6" s="2">
        <v>79.11</v>
      </c>
      <c r="H6" s="27">
        <v>78.32</v>
      </c>
      <c r="I6" s="27">
        <v>76.41</v>
      </c>
      <c r="J6" s="27">
        <v>75.5</v>
      </c>
    </row>
    <row r="7" spans="1:10" ht="12">
      <c r="A7" s="1" t="s">
        <v>60</v>
      </c>
      <c r="B7" s="8"/>
      <c r="C7" s="30"/>
      <c r="D7" s="30"/>
      <c r="E7" s="36"/>
      <c r="F7" s="37"/>
      <c r="G7" s="37"/>
      <c r="H7" s="33"/>
      <c r="I7" s="20"/>
      <c r="J7" s="20"/>
    </row>
    <row r="8" spans="1:10" ht="12">
      <c r="A8" s="6" t="s">
        <v>7</v>
      </c>
      <c r="B8" s="2">
        <v>57.4</v>
      </c>
      <c r="C8" s="3">
        <v>54.33</v>
      </c>
      <c r="D8" s="3">
        <v>55.21</v>
      </c>
      <c r="E8" s="2">
        <v>54.71</v>
      </c>
      <c r="F8" s="2">
        <v>61.31</v>
      </c>
      <c r="G8" s="2">
        <v>62.04</v>
      </c>
      <c r="H8" s="27">
        <v>64.55</v>
      </c>
      <c r="I8" s="2">
        <v>56.1</v>
      </c>
      <c r="J8" s="2">
        <v>56.42</v>
      </c>
    </row>
    <row r="9" spans="1:10" ht="12">
      <c r="A9" s="6" t="s">
        <v>20</v>
      </c>
      <c r="B9" s="2">
        <v>74.64</v>
      </c>
      <c r="C9" s="3">
        <v>68.39</v>
      </c>
      <c r="D9" s="3">
        <v>66.87</v>
      </c>
      <c r="E9" s="2">
        <v>68.13</v>
      </c>
      <c r="F9" s="2">
        <v>76.26</v>
      </c>
      <c r="G9" s="2">
        <v>81.54</v>
      </c>
      <c r="H9" s="27">
        <v>81.04</v>
      </c>
      <c r="I9" s="27">
        <v>77.02</v>
      </c>
      <c r="J9" s="27">
        <v>73.92</v>
      </c>
    </row>
    <row r="10" spans="1:10" ht="12.75" customHeight="1">
      <c r="A10" s="6" t="s">
        <v>33</v>
      </c>
      <c r="B10" s="2">
        <v>59.95</v>
      </c>
      <c r="C10" s="3">
        <v>59.76</v>
      </c>
      <c r="D10" s="3">
        <v>56.93</v>
      </c>
      <c r="E10" s="2">
        <v>55.86</v>
      </c>
      <c r="F10" s="2">
        <f>81.85-24.72</f>
        <v>57.129999999999995</v>
      </c>
      <c r="G10" s="2">
        <v>64.8</v>
      </c>
      <c r="H10" s="27">
        <v>66.11</v>
      </c>
      <c r="I10" s="27">
        <v>65.13</v>
      </c>
      <c r="J10" s="27">
        <v>61.08</v>
      </c>
    </row>
    <row r="11" spans="1:10" ht="12">
      <c r="A11" s="1" t="s">
        <v>61</v>
      </c>
      <c r="B11" s="8"/>
      <c r="C11" s="30"/>
      <c r="D11" s="30"/>
      <c r="E11" s="36"/>
      <c r="F11" s="37"/>
      <c r="G11" s="37"/>
      <c r="H11" s="33"/>
      <c r="I11" s="20"/>
      <c r="J11" s="20"/>
    </row>
    <row r="12" spans="1:10" ht="12">
      <c r="A12" s="6" t="s">
        <v>2</v>
      </c>
      <c r="B12" s="2">
        <v>77.19</v>
      </c>
      <c r="C12" s="3">
        <v>75.81</v>
      </c>
      <c r="D12" s="3">
        <v>66.19</v>
      </c>
      <c r="E12" s="2">
        <v>62.09</v>
      </c>
      <c r="F12" s="2">
        <v>62.55</v>
      </c>
      <c r="G12" s="2">
        <v>73</v>
      </c>
      <c r="H12" s="27">
        <v>89.76</v>
      </c>
      <c r="I12" s="2">
        <v>86.19</v>
      </c>
      <c r="J12" s="2">
        <v>78.25</v>
      </c>
    </row>
    <row r="13" spans="1:10" ht="12">
      <c r="A13" s="6" t="s">
        <v>35</v>
      </c>
      <c r="B13" s="2">
        <v>46.25</v>
      </c>
      <c r="C13" s="3">
        <v>47.76</v>
      </c>
      <c r="D13" s="3">
        <v>42.94</v>
      </c>
      <c r="E13" s="2">
        <v>48.98</v>
      </c>
      <c r="F13" s="2">
        <v>45.68</v>
      </c>
      <c r="G13" s="2">
        <v>41.8</v>
      </c>
      <c r="H13" s="27">
        <v>46.49</v>
      </c>
      <c r="I13" s="2">
        <v>38.52</v>
      </c>
      <c r="J13" s="2">
        <v>44.55</v>
      </c>
    </row>
    <row r="14" spans="1:10" ht="12">
      <c r="A14" s="6" t="s">
        <v>21</v>
      </c>
      <c r="B14" s="2">
        <v>46.82</v>
      </c>
      <c r="C14" s="3">
        <v>48.03</v>
      </c>
      <c r="D14" s="3">
        <v>48.31</v>
      </c>
      <c r="E14" s="2">
        <v>49</v>
      </c>
      <c r="F14" s="2">
        <v>48.94</v>
      </c>
      <c r="G14" s="2">
        <v>45.54</v>
      </c>
      <c r="H14" s="27">
        <v>55.54</v>
      </c>
      <c r="I14" s="27">
        <v>55.92</v>
      </c>
      <c r="J14" s="27">
        <v>53.96</v>
      </c>
    </row>
    <row r="15" spans="1:10" ht="12">
      <c r="A15" s="1" t="s">
        <v>62</v>
      </c>
      <c r="B15" s="2"/>
      <c r="C15" s="3"/>
      <c r="D15" s="3"/>
      <c r="E15" s="2"/>
      <c r="F15" s="2"/>
      <c r="G15" s="2"/>
      <c r="H15" s="27"/>
      <c r="I15" s="27"/>
      <c r="J15" s="27"/>
    </row>
    <row r="16" spans="1:10" ht="12">
      <c r="A16" s="6" t="s">
        <v>8</v>
      </c>
      <c r="B16" s="2">
        <v>42.08</v>
      </c>
      <c r="C16" s="3">
        <v>41.76</v>
      </c>
      <c r="D16" s="3">
        <v>44.99</v>
      </c>
      <c r="E16" s="2">
        <v>47.59</v>
      </c>
      <c r="F16" s="2">
        <v>46.16</v>
      </c>
      <c r="G16" s="2">
        <v>39.15</v>
      </c>
      <c r="H16" s="27">
        <v>38.39</v>
      </c>
      <c r="I16" s="2">
        <v>33.46</v>
      </c>
      <c r="J16" s="2">
        <v>29.35</v>
      </c>
    </row>
    <row r="17" spans="1:10" ht="12">
      <c r="A17" s="6" t="s">
        <v>11</v>
      </c>
      <c r="B17" s="2">
        <v>64.13</v>
      </c>
      <c r="C17" s="3">
        <v>62.04</v>
      </c>
      <c r="D17" s="3">
        <v>64.87</v>
      </c>
      <c r="E17" s="2">
        <v>75.04</v>
      </c>
      <c r="F17" s="2">
        <v>72.34</v>
      </c>
      <c r="G17" s="2">
        <v>80.89</v>
      </c>
      <c r="H17" s="27">
        <v>68.52</v>
      </c>
      <c r="I17" s="2">
        <v>64.93</v>
      </c>
      <c r="J17" s="2">
        <v>53.98</v>
      </c>
    </row>
    <row r="18" spans="1:10" ht="12">
      <c r="A18" s="6" t="s">
        <v>14</v>
      </c>
      <c r="B18" s="2">
        <v>83.65</v>
      </c>
      <c r="C18" s="3">
        <v>85.25</v>
      </c>
      <c r="D18" s="3">
        <v>84.18</v>
      </c>
      <c r="E18" s="2">
        <v>82.8</v>
      </c>
      <c r="F18" s="2">
        <v>73.33</v>
      </c>
      <c r="G18" s="2">
        <v>75.48</v>
      </c>
      <c r="H18" s="27">
        <v>62.88</v>
      </c>
      <c r="I18" s="2">
        <v>75.56</v>
      </c>
      <c r="J18" s="2">
        <v>69.88</v>
      </c>
    </row>
    <row r="19" spans="1:10" ht="12">
      <c r="A19" s="1" t="s">
        <v>63</v>
      </c>
      <c r="B19" s="2"/>
      <c r="C19" s="3"/>
      <c r="D19" s="3"/>
      <c r="E19" s="2"/>
      <c r="F19" s="2"/>
      <c r="G19" s="2"/>
      <c r="H19" s="27"/>
      <c r="I19" s="27"/>
      <c r="J19" s="27"/>
    </row>
    <row r="20" spans="1:10" ht="12">
      <c r="A20" s="6" t="s">
        <v>4</v>
      </c>
      <c r="B20" s="2">
        <v>36.88</v>
      </c>
      <c r="C20" s="3">
        <v>42.81</v>
      </c>
      <c r="D20" s="3">
        <v>47.71</v>
      </c>
      <c r="E20" s="2">
        <v>45.65</v>
      </c>
      <c r="F20" s="2">
        <v>42.5</v>
      </c>
      <c r="G20" s="2">
        <v>31.96</v>
      </c>
      <c r="H20" s="27">
        <v>35</v>
      </c>
      <c r="I20" s="2">
        <v>37.53</v>
      </c>
      <c r="J20" s="2">
        <v>31.83</v>
      </c>
    </row>
    <row r="21" spans="1:10" ht="12">
      <c r="A21" s="6" t="s">
        <v>13</v>
      </c>
      <c r="B21" s="2">
        <v>53.43</v>
      </c>
      <c r="C21" s="3">
        <v>57.83</v>
      </c>
      <c r="D21" s="3">
        <v>56.51</v>
      </c>
      <c r="E21" s="2">
        <v>57.75</v>
      </c>
      <c r="F21" s="2">
        <v>61.59</v>
      </c>
      <c r="G21" s="2">
        <v>61.05</v>
      </c>
      <c r="H21" s="27">
        <v>55.92</v>
      </c>
      <c r="I21" s="2">
        <v>80.52</v>
      </c>
      <c r="J21" s="2">
        <v>66.56</v>
      </c>
    </row>
    <row r="22" spans="1:10" ht="12">
      <c r="A22" s="6" t="s">
        <v>69</v>
      </c>
      <c r="B22" s="2">
        <v>55.41</v>
      </c>
      <c r="C22" s="3">
        <v>59.87</v>
      </c>
      <c r="D22" s="3">
        <v>55.18</v>
      </c>
      <c r="E22" s="2">
        <v>54.79</v>
      </c>
      <c r="F22" s="2">
        <v>44.42</v>
      </c>
      <c r="G22" s="2">
        <v>39.1</v>
      </c>
      <c r="H22" s="27">
        <v>32.08</v>
      </c>
      <c r="I22" s="27">
        <v>0</v>
      </c>
      <c r="J22" s="27">
        <v>0</v>
      </c>
    </row>
    <row r="23" spans="1:10" ht="12">
      <c r="A23" s="1" t="s">
        <v>64</v>
      </c>
      <c r="B23" s="2"/>
      <c r="C23" s="3"/>
      <c r="D23" s="3"/>
      <c r="E23" s="2"/>
      <c r="F23" s="2"/>
      <c r="G23" s="2"/>
      <c r="H23" s="27"/>
      <c r="I23" s="27"/>
      <c r="J23" s="27"/>
    </row>
    <row r="24" spans="1:10" ht="12">
      <c r="A24" s="6" t="s">
        <v>22</v>
      </c>
      <c r="B24" s="2">
        <v>46.15</v>
      </c>
      <c r="C24" s="3">
        <v>49.22</v>
      </c>
      <c r="D24" s="3">
        <v>43.27</v>
      </c>
      <c r="E24" s="2">
        <v>38.71</v>
      </c>
      <c r="F24" s="2">
        <v>37.69</v>
      </c>
      <c r="G24" s="49">
        <v>166.98</v>
      </c>
      <c r="H24" s="49">
        <v>159.91</v>
      </c>
      <c r="I24" s="49">
        <v>145.6</v>
      </c>
      <c r="J24" s="49">
        <v>139.55</v>
      </c>
    </row>
    <row r="25" spans="1:10" ht="12">
      <c r="A25" s="6" t="s">
        <v>23</v>
      </c>
      <c r="B25" s="2">
        <v>42.07</v>
      </c>
      <c r="C25" s="3">
        <v>43.92</v>
      </c>
      <c r="D25" s="3">
        <v>40.94</v>
      </c>
      <c r="E25" s="2">
        <v>40.52</v>
      </c>
      <c r="F25" s="2">
        <v>41.28</v>
      </c>
      <c r="G25" s="50"/>
      <c r="H25" s="50"/>
      <c r="I25" s="50"/>
      <c r="J25" s="50"/>
    </row>
    <row r="26" spans="1:10" ht="12">
      <c r="A26" s="6" t="s">
        <v>24</v>
      </c>
      <c r="B26" s="2">
        <v>42.11</v>
      </c>
      <c r="C26" s="3">
        <v>37.35</v>
      </c>
      <c r="D26" s="3">
        <v>46.47</v>
      </c>
      <c r="E26" s="2">
        <v>47.89</v>
      </c>
      <c r="F26" s="2">
        <v>46.26</v>
      </c>
      <c r="G26" s="50"/>
      <c r="H26" s="50"/>
      <c r="I26" s="50"/>
      <c r="J26" s="50"/>
    </row>
    <row r="27" spans="1:10" ht="12">
      <c r="A27" s="6" t="s">
        <v>25</v>
      </c>
      <c r="B27" s="2">
        <v>30.69</v>
      </c>
      <c r="C27" s="3">
        <v>31.23</v>
      </c>
      <c r="D27" s="3">
        <v>31.25</v>
      </c>
      <c r="E27" s="2">
        <v>31.32</v>
      </c>
      <c r="F27" s="2">
        <v>31.38</v>
      </c>
      <c r="G27" s="51"/>
      <c r="H27" s="51"/>
      <c r="I27" s="51"/>
      <c r="J27" s="51"/>
    </row>
    <row r="28" spans="1:10" ht="12">
      <c r="A28" s="1" t="s">
        <v>65</v>
      </c>
      <c r="B28" s="2"/>
      <c r="C28" s="3"/>
      <c r="D28" s="3"/>
      <c r="E28" s="2"/>
      <c r="F28" s="2"/>
      <c r="G28" s="38"/>
      <c r="H28" s="27"/>
      <c r="I28" s="39"/>
      <c r="J28" s="39"/>
    </row>
    <row r="29" spans="1:10" ht="12">
      <c r="A29" s="6" t="s">
        <v>0</v>
      </c>
      <c r="B29" s="2">
        <v>37.24</v>
      </c>
      <c r="C29" s="3">
        <v>39.18</v>
      </c>
      <c r="D29" s="3">
        <v>33.3</v>
      </c>
      <c r="E29" s="2">
        <v>32.76</v>
      </c>
      <c r="F29" s="2">
        <v>36.17</v>
      </c>
      <c r="G29" s="2">
        <v>34.69</v>
      </c>
      <c r="H29" s="49">
        <v>68.74</v>
      </c>
      <c r="I29" s="49">
        <v>71.83</v>
      </c>
      <c r="J29" s="49">
        <v>69.75</v>
      </c>
    </row>
    <row r="30" spans="1:10" ht="12">
      <c r="A30" s="6" t="s">
        <v>1</v>
      </c>
      <c r="B30" s="2">
        <v>30.79</v>
      </c>
      <c r="C30" s="3">
        <v>37</v>
      </c>
      <c r="D30" s="3">
        <v>32.05</v>
      </c>
      <c r="E30" s="2">
        <v>33.22</v>
      </c>
      <c r="F30" s="2">
        <v>33.25</v>
      </c>
      <c r="G30" s="2">
        <v>37.13</v>
      </c>
      <c r="H30" s="50"/>
      <c r="I30" s="50"/>
      <c r="J30" s="50"/>
    </row>
    <row r="31" spans="1:10" ht="12">
      <c r="A31" s="6" t="s">
        <v>15</v>
      </c>
      <c r="B31" s="2">
        <v>43.52</v>
      </c>
      <c r="C31" s="3">
        <v>48.25</v>
      </c>
      <c r="D31" s="3">
        <v>51.3</v>
      </c>
      <c r="E31" s="2">
        <v>53.4</v>
      </c>
      <c r="F31" s="2">
        <v>51</v>
      </c>
      <c r="G31" s="2">
        <v>45.75</v>
      </c>
      <c r="H31" s="27">
        <v>46.02</v>
      </c>
      <c r="I31" s="2">
        <v>38.25</v>
      </c>
      <c r="J31" s="2">
        <v>37.4</v>
      </c>
    </row>
    <row r="32" spans="1:10" ht="12">
      <c r="A32" s="6" t="s">
        <v>26</v>
      </c>
      <c r="B32" s="2">
        <v>61.21</v>
      </c>
      <c r="C32" s="3">
        <v>61.08</v>
      </c>
      <c r="D32" s="3">
        <v>57.21</v>
      </c>
      <c r="E32" s="2">
        <v>60.4</v>
      </c>
      <c r="F32" s="2">
        <v>62.63</v>
      </c>
      <c r="G32" s="2">
        <v>61.33</v>
      </c>
      <c r="H32" s="27">
        <v>60.17</v>
      </c>
      <c r="I32" s="27">
        <v>57.2</v>
      </c>
      <c r="J32" s="27">
        <v>54.17</v>
      </c>
    </row>
    <row r="33" spans="1:10" ht="12">
      <c r="A33" s="1" t="s">
        <v>66</v>
      </c>
      <c r="B33" s="2"/>
      <c r="C33" s="3"/>
      <c r="D33" s="3"/>
      <c r="E33" s="2"/>
      <c r="F33" s="2"/>
      <c r="G33" s="2"/>
      <c r="H33" s="27"/>
      <c r="I33" s="27"/>
      <c r="J33" s="27"/>
    </row>
    <row r="34" spans="1:10" ht="12">
      <c r="A34" s="6" t="s">
        <v>3</v>
      </c>
      <c r="B34" s="2">
        <v>51.41</v>
      </c>
      <c r="C34" s="3">
        <v>48.68</v>
      </c>
      <c r="D34" s="3">
        <v>46.19</v>
      </c>
      <c r="E34" s="2">
        <v>43.79</v>
      </c>
      <c r="F34" s="2">
        <v>46.07</v>
      </c>
      <c r="G34" s="2">
        <v>39.53</v>
      </c>
      <c r="H34" s="27">
        <v>47.61</v>
      </c>
      <c r="I34" s="2">
        <v>67.08</v>
      </c>
      <c r="J34" s="2">
        <v>65.18</v>
      </c>
    </row>
    <row r="35" spans="1:10" ht="12">
      <c r="A35" s="6" t="s">
        <v>9</v>
      </c>
      <c r="B35" s="2">
        <v>57.44</v>
      </c>
      <c r="C35" s="3">
        <v>54.19</v>
      </c>
      <c r="D35" s="3">
        <v>57.51</v>
      </c>
      <c r="E35" s="2">
        <v>56.14</v>
      </c>
      <c r="F35" s="2">
        <v>57.42</v>
      </c>
      <c r="G35" s="2">
        <v>61.96</v>
      </c>
      <c r="H35" s="27">
        <v>57.37</v>
      </c>
      <c r="I35" s="2">
        <v>57.5</v>
      </c>
      <c r="J35" s="2">
        <v>52</v>
      </c>
    </row>
    <row r="36" spans="1:10" ht="12">
      <c r="A36" s="6" t="s">
        <v>10</v>
      </c>
      <c r="B36" s="2">
        <v>60.28</v>
      </c>
      <c r="C36" s="3">
        <v>62.31</v>
      </c>
      <c r="D36" s="3">
        <v>63.43</v>
      </c>
      <c r="E36" s="2">
        <v>65.07</v>
      </c>
      <c r="F36" s="2">
        <v>60.77</v>
      </c>
      <c r="G36" s="2">
        <v>63.3</v>
      </c>
      <c r="H36" s="27">
        <v>69.88</v>
      </c>
      <c r="I36" s="2">
        <v>77.67</v>
      </c>
      <c r="J36" s="2">
        <v>81.83</v>
      </c>
    </row>
    <row r="37" spans="1:10" ht="12">
      <c r="A37" s="6" t="s">
        <v>16</v>
      </c>
      <c r="B37" s="2">
        <v>62.67</v>
      </c>
      <c r="C37" s="3">
        <v>66.45</v>
      </c>
      <c r="D37" s="3">
        <v>55.26</v>
      </c>
      <c r="E37" s="2">
        <v>49.85</v>
      </c>
      <c r="F37" s="2">
        <v>45.13</v>
      </c>
      <c r="G37" s="2">
        <v>46.38</v>
      </c>
      <c r="H37" s="27">
        <v>52.17</v>
      </c>
      <c r="I37" s="2">
        <v>58</v>
      </c>
      <c r="J37" s="2">
        <v>50.92</v>
      </c>
    </row>
    <row r="38" spans="1:10" ht="12">
      <c r="A38" s="1" t="s">
        <v>67</v>
      </c>
      <c r="B38" s="2"/>
      <c r="C38" s="3"/>
      <c r="D38" s="3"/>
      <c r="E38" s="2"/>
      <c r="F38" s="2"/>
      <c r="G38" s="2"/>
      <c r="H38" s="27"/>
      <c r="I38" s="27"/>
      <c r="J38" s="27"/>
    </row>
    <row r="39" spans="1:10" ht="12">
      <c r="A39" s="6" t="s">
        <v>6</v>
      </c>
      <c r="B39" s="2">
        <v>45.39</v>
      </c>
      <c r="C39" s="3">
        <v>44.6</v>
      </c>
      <c r="D39" s="3">
        <v>44.81</v>
      </c>
      <c r="E39" s="2">
        <v>43.33</v>
      </c>
      <c r="F39" s="2">
        <v>45.51</v>
      </c>
      <c r="G39" s="2">
        <v>41.74</v>
      </c>
      <c r="H39" s="27">
        <v>42.35</v>
      </c>
      <c r="I39" s="2">
        <v>38.03</v>
      </c>
      <c r="J39" s="2">
        <v>33.33</v>
      </c>
    </row>
    <row r="40" spans="1:10" ht="12">
      <c r="A40" s="6" t="s">
        <v>12</v>
      </c>
      <c r="B40" s="2">
        <v>51.69</v>
      </c>
      <c r="C40" s="3">
        <v>51.63</v>
      </c>
      <c r="D40" s="3">
        <v>53.75</v>
      </c>
      <c r="E40" s="2">
        <v>52.35</v>
      </c>
      <c r="F40" s="2">
        <v>58.08</v>
      </c>
      <c r="G40" s="2">
        <v>52.97</v>
      </c>
      <c r="H40" s="27">
        <v>53.34</v>
      </c>
      <c r="I40" s="2">
        <v>47.33</v>
      </c>
      <c r="J40" s="2">
        <v>44.25</v>
      </c>
    </row>
    <row r="41" spans="1:10" ht="12">
      <c r="A41" s="6" t="s">
        <v>18</v>
      </c>
      <c r="B41" s="2">
        <v>62.29</v>
      </c>
      <c r="C41" s="3">
        <v>68.23</v>
      </c>
      <c r="D41" s="3">
        <v>63.53</v>
      </c>
      <c r="E41" s="2">
        <v>73.14</v>
      </c>
      <c r="F41" s="2">
        <v>71.21</v>
      </c>
      <c r="G41" s="2">
        <v>82.44</v>
      </c>
      <c r="H41" s="27">
        <v>85.16</v>
      </c>
      <c r="I41" s="2">
        <v>89.32</v>
      </c>
      <c r="J41" s="2">
        <v>84.58</v>
      </c>
    </row>
    <row r="42" spans="1:10" ht="12">
      <c r="A42" s="6" t="s">
        <v>29</v>
      </c>
      <c r="B42" s="2">
        <v>47.78</v>
      </c>
      <c r="C42" s="3">
        <v>47.03</v>
      </c>
      <c r="D42" s="3">
        <v>44.63</v>
      </c>
      <c r="E42" s="2">
        <v>42.17</v>
      </c>
      <c r="F42" s="2">
        <f>84.14-32.96</f>
        <v>51.18</v>
      </c>
      <c r="G42" s="2">
        <v>53.96</v>
      </c>
      <c r="H42" s="27">
        <v>52.33</v>
      </c>
      <c r="I42" s="27">
        <v>53.55</v>
      </c>
      <c r="J42" s="27">
        <v>50.42</v>
      </c>
    </row>
    <row r="43" spans="1:10" ht="12">
      <c r="A43" s="6" t="s">
        <v>34</v>
      </c>
      <c r="B43" s="2">
        <v>61.41</v>
      </c>
      <c r="C43" s="3">
        <v>56.17</v>
      </c>
      <c r="D43" s="3">
        <v>59.56</v>
      </c>
      <c r="E43" s="2">
        <v>64.44</v>
      </c>
      <c r="F43" s="2">
        <f>134.18-65.92</f>
        <v>68.26</v>
      </c>
      <c r="G43" s="2">
        <v>70.3</v>
      </c>
      <c r="H43" s="27">
        <v>67.96</v>
      </c>
      <c r="I43" s="27">
        <v>66.5</v>
      </c>
      <c r="J43" s="27">
        <v>68.92</v>
      </c>
    </row>
    <row r="44" spans="1:10" ht="12">
      <c r="A44" s="17" t="s">
        <v>68</v>
      </c>
      <c r="E44" s="13"/>
      <c r="F44" s="13"/>
      <c r="G44" s="31"/>
      <c r="I44" s="31"/>
      <c r="J44" s="31"/>
    </row>
    <row r="45" spans="1:10" ht="12">
      <c r="A45" s="6" t="s">
        <v>17</v>
      </c>
      <c r="B45" s="2">
        <v>43.73</v>
      </c>
      <c r="C45" s="3">
        <v>43.71</v>
      </c>
      <c r="D45" s="3">
        <v>29.63</v>
      </c>
      <c r="E45" s="2">
        <v>25.76</v>
      </c>
      <c r="F45" s="2">
        <v>23.47</v>
      </c>
      <c r="G45" s="2" t="s">
        <v>56</v>
      </c>
      <c r="H45" s="27" t="s">
        <v>56</v>
      </c>
      <c r="I45" s="2" t="s">
        <v>56</v>
      </c>
      <c r="J45" s="2" t="s">
        <v>56</v>
      </c>
    </row>
    <row r="46" spans="1:10" ht="12">
      <c r="A46" s="6" t="s">
        <v>5</v>
      </c>
      <c r="B46" s="2">
        <v>17.31</v>
      </c>
      <c r="C46" s="3">
        <v>13.51</v>
      </c>
      <c r="D46" s="3">
        <v>15.22</v>
      </c>
      <c r="E46" s="2">
        <v>14.78</v>
      </c>
      <c r="F46" s="2">
        <v>15.05</v>
      </c>
      <c r="G46" s="2" t="s">
        <v>56</v>
      </c>
      <c r="H46" s="27" t="s">
        <v>56</v>
      </c>
      <c r="I46" s="2" t="s">
        <v>56</v>
      </c>
      <c r="J46" s="2" t="s">
        <v>56</v>
      </c>
    </row>
    <row r="47" spans="1:10" ht="12">
      <c r="A47" s="1" t="s">
        <v>36</v>
      </c>
      <c r="B47" s="11">
        <f aca="true" t="shared" si="0" ref="B47:I47">SUM(B5:B46)</f>
        <v>1724.6100000000001</v>
      </c>
      <c r="C47" s="11">
        <f t="shared" si="0"/>
        <v>1730.1900000000003</v>
      </c>
      <c r="D47" s="11">
        <f t="shared" si="0"/>
        <v>1674.22</v>
      </c>
      <c r="E47" s="11">
        <f t="shared" si="0"/>
        <v>1683.89</v>
      </c>
      <c r="F47" s="11">
        <f t="shared" si="0"/>
        <v>1697.9300000000003</v>
      </c>
      <c r="G47" s="11">
        <f t="shared" si="0"/>
        <v>1688.0700000000002</v>
      </c>
      <c r="H47" s="11">
        <f t="shared" si="0"/>
        <v>1693.4499999999998</v>
      </c>
      <c r="I47" s="11">
        <f t="shared" si="0"/>
        <v>1669.1799999999998</v>
      </c>
      <c r="J47" s="11">
        <f>SUM(J5:J46)</f>
        <v>1583.18</v>
      </c>
    </row>
    <row r="48" ht="12"/>
    <row r="49" ht="12"/>
    <row r="50" ht="12"/>
    <row r="51" ht="12"/>
    <row r="52" ht="12"/>
    <row r="53" ht="12"/>
    <row r="54" ht="12"/>
    <row r="55" spans="9:10" ht="12.75" customHeight="1">
      <c r="I55" s="29"/>
      <c r="J55" s="29"/>
    </row>
    <row r="56" spans="1:10" ht="48">
      <c r="A56" s="1" t="s">
        <v>71</v>
      </c>
      <c r="B56" s="8" t="s">
        <v>28</v>
      </c>
      <c r="C56" s="9" t="s">
        <v>51</v>
      </c>
      <c r="D56" s="9" t="s">
        <v>50</v>
      </c>
      <c r="E56" s="9" t="s">
        <v>55</v>
      </c>
      <c r="F56" s="32" t="s">
        <v>72</v>
      </c>
      <c r="G56" s="32" t="s">
        <v>73</v>
      </c>
      <c r="H56" s="33" t="s">
        <v>74</v>
      </c>
      <c r="I56" s="33" t="s">
        <v>75</v>
      </c>
      <c r="J56" s="33" t="s">
        <v>76</v>
      </c>
    </row>
    <row r="57" spans="1:10" ht="12.75" customHeight="1">
      <c r="A57" s="6" t="s">
        <v>31</v>
      </c>
      <c r="B57" s="2">
        <v>32.08</v>
      </c>
      <c r="C57" s="15">
        <v>31.86</v>
      </c>
      <c r="D57" s="15">
        <v>32.63</v>
      </c>
      <c r="E57" s="40">
        <v>32.67</v>
      </c>
      <c r="F57" s="2">
        <v>32</v>
      </c>
      <c r="G57" s="2">
        <f>66.02/2.06</f>
        <v>32.04854368932038</v>
      </c>
      <c r="H57" s="27">
        <f>66/2.06</f>
        <v>32.03883495145631</v>
      </c>
      <c r="I57" s="2">
        <v>31.62</v>
      </c>
      <c r="J57" s="2">
        <v>32</v>
      </c>
    </row>
    <row r="58" spans="1:10" ht="12.75" customHeight="1">
      <c r="A58" s="6" t="s">
        <v>77</v>
      </c>
      <c r="B58" s="2">
        <v>0</v>
      </c>
      <c r="C58" s="3">
        <v>12.83</v>
      </c>
      <c r="D58" s="3">
        <v>12.67</v>
      </c>
      <c r="E58" s="2">
        <f>25.83/2.06</f>
        <v>12.538834951456309</v>
      </c>
      <c r="F58" s="2">
        <v>12</v>
      </c>
      <c r="G58" s="2">
        <f>24.88/2.06</f>
        <v>12.077669902912621</v>
      </c>
      <c r="H58" s="27">
        <f>26.1/2.06</f>
        <v>12.66990291262136</v>
      </c>
      <c r="I58" s="2">
        <v>11.71</v>
      </c>
      <c r="J58" s="2">
        <v>12</v>
      </c>
    </row>
    <row r="59" spans="1:10" ht="12">
      <c r="A59" s="6" t="s">
        <v>78</v>
      </c>
      <c r="B59" s="2">
        <v>0</v>
      </c>
      <c r="C59" s="3">
        <v>10</v>
      </c>
      <c r="D59" s="3">
        <v>10.67</v>
      </c>
      <c r="E59" s="2">
        <f>35.16/2.06</f>
        <v>17.06796116504854</v>
      </c>
      <c r="F59" s="2">
        <v>16</v>
      </c>
      <c r="G59" s="2">
        <f>37.2/2.06</f>
        <v>18.058252427184467</v>
      </c>
      <c r="H59" s="27">
        <f>35.45/2.06</f>
        <v>17.20873786407767</v>
      </c>
      <c r="I59" s="2">
        <v>16</v>
      </c>
      <c r="J59" s="2">
        <v>16</v>
      </c>
    </row>
    <row r="60" spans="1:10" ht="12">
      <c r="A60" s="6" t="s">
        <v>52</v>
      </c>
      <c r="B60" s="2"/>
      <c r="C60" s="3"/>
      <c r="D60" s="3"/>
      <c r="E60" s="2">
        <f>69.01/2.06</f>
        <v>33.5</v>
      </c>
      <c r="F60" s="2">
        <v>32</v>
      </c>
      <c r="G60" s="2">
        <f>66.44/2.06</f>
        <v>32.252427184466015</v>
      </c>
      <c r="H60" s="27">
        <f>66.37/2.06</f>
        <v>32.21844660194175</v>
      </c>
      <c r="I60" s="2">
        <v>31.94</v>
      </c>
      <c r="J60" s="2">
        <v>32</v>
      </c>
    </row>
    <row r="61" spans="1:10" ht="12">
      <c r="A61" s="6" t="s">
        <v>79</v>
      </c>
      <c r="B61" s="2">
        <v>12</v>
      </c>
      <c r="C61" s="3">
        <v>12.63</v>
      </c>
      <c r="D61" s="3">
        <v>12.71</v>
      </c>
      <c r="E61" s="2">
        <f>26.86/2.06</f>
        <v>13.03883495145631</v>
      </c>
      <c r="F61" s="2">
        <v>12</v>
      </c>
      <c r="G61" s="2">
        <f>26.72/2.06</f>
        <v>12.970873786407767</v>
      </c>
      <c r="H61" s="27">
        <f>25.65/2.06</f>
        <v>12.45145631067961</v>
      </c>
      <c r="I61" s="2">
        <v>12.25</v>
      </c>
      <c r="J61" s="2">
        <v>12</v>
      </c>
    </row>
    <row r="62" spans="1:10" ht="12">
      <c r="A62" s="6" t="s">
        <v>30</v>
      </c>
      <c r="B62" s="2">
        <v>0</v>
      </c>
      <c r="C62" s="3">
        <v>28.6</v>
      </c>
      <c r="D62" s="3">
        <v>31.33</v>
      </c>
      <c r="E62" s="2">
        <f>40/2.06</f>
        <v>19.41747572815534</v>
      </c>
      <c r="F62" s="2">
        <f>40/2.06</f>
        <v>19.41747572815534</v>
      </c>
      <c r="G62" s="2" t="s">
        <v>56</v>
      </c>
      <c r="H62" s="27" t="s">
        <v>56</v>
      </c>
      <c r="I62" s="2" t="s">
        <v>56</v>
      </c>
      <c r="J62" s="2" t="s">
        <v>56</v>
      </c>
    </row>
    <row r="63" spans="1:10" ht="12">
      <c r="A63" s="6" t="s">
        <v>80</v>
      </c>
      <c r="B63" s="2">
        <v>0</v>
      </c>
      <c r="C63" s="3">
        <v>14</v>
      </c>
      <c r="D63" s="3">
        <v>14.71</v>
      </c>
      <c r="E63" s="2">
        <v>8.33</v>
      </c>
      <c r="F63" s="2">
        <v>0</v>
      </c>
      <c r="G63" s="2" t="s">
        <v>56</v>
      </c>
      <c r="H63" s="27" t="s">
        <v>56</v>
      </c>
      <c r="I63" s="2" t="s">
        <v>56</v>
      </c>
      <c r="J63" s="2" t="s">
        <v>56</v>
      </c>
    </row>
    <row r="64" spans="1:10" ht="12">
      <c r="A64" s="6" t="s">
        <v>81</v>
      </c>
      <c r="B64" s="2"/>
      <c r="C64" s="3"/>
      <c r="D64" s="3"/>
      <c r="E64" s="2"/>
      <c r="F64" s="2"/>
      <c r="G64" s="2"/>
      <c r="H64" s="27">
        <f>17.92/2.06</f>
        <v>8.699029126213594</v>
      </c>
      <c r="I64" s="2">
        <v>10.5</v>
      </c>
      <c r="J64" s="2">
        <v>8.71</v>
      </c>
    </row>
    <row r="65" spans="1:10" ht="12">
      <c r="A65" s="6" t="s">
        <v>82</v>
      </c>
      <c r="B65" s="2"/>
      <c r="C65" s="3"/>
      <c r="D65" s="3"/>
      <c r="E65" s="2"/>
      <c r="F65" s="2"/>
      <c r="G65" s="2"/>
      <c r="H65" s="27">
        <f>19.32/2.06</f>
        <v>9.37864077669903</v>
      </c>
      <c r="I65" s="2">
        <v>11.92</v>
      </c>
      <c r="J65" s="2">
        <v>11</v>
      </c>
    </row>
    <row r="66" spans="1:10" ht="24">
      <c r="A66" s="41" t="s">
        <v>83</v>
      </c>
      <c r="B66" s="2"/>
      <c r="C66" s="3"/>
      <c r="D66" s="3"/>
      <c r="E66" s="2"/>
      <c r="F66" s="2"/>
      <c r="G66" s="2"/>
      <c r="H66" s="27"/>
      <c r="I66" s="2">
        <v>6.44</v>
      </c>
      <c r="J66" s="2">
        <v>12</v>
      </c>
    </row>
    <row r="67" spans="1:10" ht="12">
      <c r="A67" s="42" t="s">
        <v>84</v>
      </c>
      <c r="B67" s="2"/>
      <c r="C67" s="3"/>
      <c r="D67" s="3"/>
      <c r="E67" s="2"/>
      <c r="F67" s="2"/>
      <c r="G67" s="2"/>
      <c r="H67" s="27"/>
      <c r="I67" s="2" t="s">
        <v>56</v>
      </c>
      <c r="J67" s="2">
        <v>12</v>
      </c>
    </row>
    <row r="68" spans="1:10" s="17" customFormat="1" ht="12">
      <c r="A68" s="1" t="s">
        <v>32</v>
      </c>
      <c r="B68" s="11">
        <f aca="true" t="shared" si="1" ref="B68:G68">SUM(B57:B63)</f>
        <v>44.08</v>
      </c>
      <c r="C68" s="11">
        <f t="shared" si="1"/>
        <v>109.91999999999999</v>
      </c>
      <c r="D68" s="11">
        <f t="shared" si="1"/>
        <v>114.72</v>
      </c>
      <c r="E68" s="11">
        <f t="shared" si="1"/>
        <v>136.5631067961165</v>
      </c>
      <c r="F68" s="11">
        <f t="shared" si="1"/>
        <v>123.41747572815534</v>
      </c>
      <c r="G68" s="11">
        <f t="shared" si="1"/>
        <v>107.40776699029125</v>
      </c>
      <c r="H68" s="11">
        <f>SUM(H57:H65)</f>
        <v>124.66504854368932</v>
      </c>
      <c r="I68" s="11">
        <f>SUM(I57:I67)</f>
        <v>132.38</v>
      </c>
      <c r="J68" s="11">
        <f>SUM(J57:J67)</f>
        <v>147.71</v>
      </c>
    </row>
    <row r="69" spans="1:8" s="17" customFormat="1" ht="12">
      <c r="A69" s="18"/>
      <c r="B69" s="19"/>
      <c r="C69" s="19"/>
      <c r="D69" s="19"/>
      <c r="E69" s="19"/>
      <c r="F69" s="19"/>
      <c r="G69" s="16"/>
      <c r="H69" s="35"/>
    </row>
    <row r="70" spans="1:8" s="17" customFormat="1" ht="12">
      <c r="A70" s="18"/>
      <c r="B70" s="19"/>
      <c r="C70" s="19"/>
      <c r="D70" s="19"/>
      <c r="E70" s="19"/>
      <c r="F70" s="19"/>
      <c r="G70" s="16"/>
      <c r="H70" s="35"/>
    </row>
    <row r="71" spans="1:8" s="17" customFormat="1" ht="12">
      <c r="A71" s="18"/>
      <c r="B71" s="19"/>
      <c r="C71" s="19"/>
      <c r="D71" s="19"/>
      <c r="E71" s="19"/>
      <c r="F71" s="19"/>
      <c r="G71" s="16"/>
      <c r="H71" s="35"/>
    </row>
    <row r="72" spans="1:10" s="17" customFormat="1" ht="24">
      <c r="A72" s="1" t="s">
        <v>85</v>
      </c>
      <c r="B72" s="8"/>
      <c r="C72" s="9"/>
      <c r="D72" s="9"/>
      <c r="E72" s="32">
        <v>2010</v>
      </c>
      <c r="F72" s="32">
        <v>2011</v>
      </c>
      <c r="G72" s="32">
        <v>2012</v>
      </c>
      <c r="H72" s="32">
        <v>2013</v>
      </c>
      <c r="I72" s="32" t="s">
        <v>86</v>
      </c>
      <c r="J72" s="32" t="s">
        <v>87</v>
      </c>
    </row>
    <row r="73" spans="1:10" ht="12">
      <c r="A73" s="6"/>
      <c r="B73" s="2"/>
      <c r="C73" s="21" t="s">
        <v>40</v>
      </c>
      <c r="D73" s="21" t="s">
        <v>40</v>
      </c>
      <c r="E73" s="21"/>
      <c r="F73" s="21"/>
      <c r="G73" s="23"/>
      <c r="H73" s="28"/>
      <c r="I73" s="28"/>
      <c r="J73" s="28"/>
    </row>
    <row r="74" spans="1:10" ht="12">
      <c r="A74" s="6" t="s">
        <v>37</v>
      </c>
      <c r="B74" s="2">
        <v>308.92</v>
      </c>
      <c r="C74" s="3">
        <v>297.83</v>
      </c>
      <c r="D74" s="3">
        <v>292.08</v>
      </c>
      <c r="E74" s="24">
        <v>295</v>
      </c>
      <c r="F74" s="52">
        <v>936</v>
      </c>
      <c r="G74" s="52">
        <v>852</v>
      </c>
      <c r="H74" s="52">
        <v>725</v>
      </c>
      <c r="I74" s="52">
        <v>688</v>
      </c>
      <c r="J74" s="52">
        <v>700</v>
      </c>
    </row>
    <row r="75" spans="1:10" ht="12">
      <c r="A75" s="6" t="s">
        <v>38</v>
      </c>
      <c r="B75" s="2">
        <v>311.58</v>
      </c>
      <c r="C75" s="3">
        <v>328.33</v>
      </c>
      <c r="D75" s="3">
        <v>339.75</v>
      </c>
      <c r="E75" s="24">
        <v>318</v>
      </c>
      <c r="F75" s="53"/>
      <c r="G75" s="53"/>
      <c r="H75" s="53"/>
      <c r="I75" s="53"/>
      <c r="J75" s="53"/>
    </row>
    <row r="76" spans="1:10" ht="12">
      <c r="A76" s="6" t="s">
        <v>39</v>
      </c>
      <c r="B76" s="2">
        <v>296.5</v>
      </c>
      <c r="C76" s="3">
        <v>321.42</v>
      </c>
      <c r="D76" s="3">
        <v>315</v>
      </c>
      <c r="E76" s="24">
        <v>321</v>
      </c>
      <c r="F76" s="54"/>
      <c r="G76" s="54"/>
      <c r="H76" s="54"/>
      <c r="I76" s="54"/>
      <c r="J76" s="54"/>
    </row>
    <row r="77" spans="1:10" ht="12">
      <c r="A77" s="1" t="s">
        <v>41</v>
      </c>
      <c r="B77" s="12">
        <f aca="true" t="shared" si="2" ref="B77:J77">SUM(B74:B76)</f>
        <v>917</v>
      </c>
      <c r="C77" s="12">
        <f t="shared" si="2"/>
        <v>947.5799999999999</v>
      </c>
      <c r="D77" s="12">
        <f t="shared" si="2"/>
        <v>946.8299999999999</v>
      </c>
      <c r="E77" s="25">
        <f t="shared" si="2"/>
        <v>934</v>
      </c>
      <c r="F77" s="12">
        <f t="shared" si="2"/>
        <v>936</v>
      </c>
      <c r="G77" s="12">
        <f t="shared" si="2"/>
        <v>852</v>
      </c>
      <c r="H77" s="12">
        <f t="shared" si="2"/>
        <v>725</v>
      </c>
      <c r="I77" s="12">
        <f t="shared" si="2"/>
        <v>688</v>
      </c>
      <c r="J77" s="12">
        <f t="shared" si="2"/>
        <v>700</v>
      </c>
    </row>
    <row r="78" spans="1:10" ht="12">
      <c r="A78" s="18"/>
      <c r="B78" s="19"/>
      <c r="C78" s="19"/>
      <c r="D78" s="19"/>
      <c r="E78" s="19"/>
      <c r="F78" s="19"/>
      <c r="G78" s="16"/>
      <c r="H78" s="35"/>
      <c r="I78" s="17"/>
      <c r="J78" s="17"/>
    </row>
    <row r="79" spans="1:10" ht="12">
      <c r="A79" s="18"/>
      <c r="B79" s="19"/>
      <c r="C79" s="19"/>
      <c r="D79" s="19"/>
      <c r="E79" s="19"/>
      <c r="F79" s="19"/>
      <c r="G79" s="16"/>
      <c r="H79" s="35"/>
      <c r="I79" s="17"/>
      <c r="J79" s="17"/>
    </row>
    <row r="80" spans="1:10" s="17" customFormat="1" ht="24">
      <c r="A80" s="1" t="s">
        <v>89</v>
      </c>
      <c r="B80" s="8"/>
      <c r="C80" s="9"/>
      <c r="D80" s="9"/>
      <c r="E80" s="32">
        <v>2010</v>
      </c>
      <c r="F80" s="32">
        <v>2011</v>
      </c>
      <c r="G80" s="32">
        <v>2012</v>
      </c>
      <c r="H80" s="32">
        <v>2013</v>
      </c>
      <c r="I80" s="32" t="s">
        <v>86</v>
      </c>
      <c r="J80" s="32" t="s">
        <v>87</v>
      </c>
    </row>
    <row r="81" spans="1:10" ht="12">
      <c r="A81" s="6" t="s">
        <v>42</v>
      </c>
      <c r="B81" s="11"/>
      <c r="C81" s="12"/>
      <c r="D81" s="3">
        <v>21</v>
      </c>
      <c r="E81" s="26">
        <v>19</v>
      </c>
      <c r="F81" s="27">
        <v>17</v>
      </c>
      <c r="G81" s="27">
        <v>15</v>
      </c>
      <c r="H81" s="27">
        <v>13</v>
      </c>
      <c r="I81" s="27">
        <v>16</v>
      </c>
      <c r="J81" s="27">
        <v>15</v>
      </c>
    </row>
    <row r="82" spans="1:10" ht="12">
      <c r="A82" s="6" t="s">
        <v>46</v>
      </c>
      <c r="B82" s="2">
        <v>29</v>
      </c>
      <c r="C82" s="3">
        <v>26</v>
      </c>
      <c r="D82" s="3">
        <v>26</v>
      </c>
      <c r="E82" s="26">
        <v>22</v>
      </c>
      <c r="F82" s="27">
        <v>22</v>
      </c>
      <c r="G82" s="27">
        <v>20</v>
      </c>
      <c r="H82" s="27">
        <v>28</v>
      </c>
      <c r="I82" s="27">
        <v>24</v>
      </c>
      <c r="J82" s="27">
        <v>23</v>
      </c>
    </row>
    <row r="83" spans="1:10" ht="12">
      <c r="A83" s="6" t="s">
        <v>43</v>
      </c>
      <c r="B83" s="2"/>
      <c r="C83" s="3">
        <v>17</v>
      </c>
      <c r="D83" s="3">
        <v>24</v>
      </c>
      <c r="E83" s="26">
        <v>30</v>
      </c>
      <c r="F83" s="27">
        <v>40</v>
      </c>
      <c r="G83" s="27">
        <v>45</v>
      </c>
      <c r="H83" s="27">
        <v>41</v>
      </c>
      <c r="I83" s="27">
        <v>39</v>
      </c>
      <c r="J83" s="27">
        <v>44</v>
      </c>
    </row>
    <row r="84" spans="1:10" ht="12">
      <c r="A84" s="6" t="s">
        <v>54</v>
      </c>
      <c r="B84" s="2"/>
      <c r="C84" s="3"/>
      <c r="D84" s="3">
        <v>30</v>
      </c>
      <c r="E84" s="26">
        <v>29</v>
      </c>
      <c r="F84" s="27">
        <v>26</v>
      </c>
      <c r="G84" s="27">
        <v>32</v>
      </c>
      <c r="H84" s="27">
        <v>28</v>
      </c>
      <c r="I84" s="27">
        <v>30</v>
      </c>
      <c r="J84" s="27">
        <v>30</v>
      </c>
    </row>
    <row r="85" spans="1:10" ht="12">
      <c r="A85" s="6" t="s">
        <v>53</v>
      </c>
      <c r="B85" s="2"/>
      <c r="C85" s="3"/>
      <c r="D85" s="3">
        <v>33</v>
      </c>
      <c r="E85" s="26">
        <v>30</v>
      </c>
      <c r="F85" s="27">
        <v>31</v>
      </c>
      <c r="G85" s="27">
        <v>34</v>
      </c>
      <c r="H85" s="27" t="s">
        <v>56</v>
      </c>
      <c r="I85" s="27" t="s">
        <v>56</v>
      </c>
      <c r="J85" s="27" t="s">
        <v>56</v>
      </c>
    </row>
    <row r="86" spans="1:10" ht="12">
      <c r="A86" s="6" t="s">
        <v>57</v>
      </c>
      <c r="B86" s="2"/>
      <c r="C86" s="3"/>
      <c r="D86" s="3"/>
      <c r="E86" s="26" t="s">
        <v>56</v>
      </c>
      <c r="F86" s="27">
        <v>7</v>
      </c>
      <c r="G86" s="27">
        <v>14</v>
      </c>
      <c r="H86" s="27">
        <v>17</v>
      </c>
      <c r="I86" s="27">
        <v>14</v>
      </c>
      <c r="J86" s="27">
        <v>12</v>
      </c>
    </row>
    <row r="87" spans="1:10" ht="12">
      <c r="A87" s="6" t="s">
        <v>88</v>
      </c>
      <c r="B87" s="2"/>
      <c r="C87" s="3"/>
      <c r="D87" s="3"/>
      <c r="E87" s="26">
        <v>7</v>
      </c>
      <c r="F87" s="27">
        <v>11</v>
      </c>
      <c r="G87" s="27">
        <v>14</v>
      </c>
      <c r="H87" s="27">
        <v>23</v>
      </c>
      <c r="I87" s="27">
        <v>17</v>
      </c>
      <c r="J87" s="27">
        <v>17</v>
      </c>
    </row>
    <row r="88" spans="1:10" ht="12">
      <c r="A88" s="6" t="s">
        <v>44</v>
      </c>
      <c r="B88" s="2">
        <v>63</v>
      </c>
      <c r="C88" s="3">
        <v>64</v>
      </c>
      <c r="D88" s="3">
        <v>45</v>
      </c>
      <c r="E88" s="26">
        <v>49</v>
      </c>
      <c r="F88" s="3">
        <v>67</v>
      </c>
      <c r="G88" s="27">
        <v>76</v>
      </c>
      <c r="H88" s="27">
        <v>102</v>
      </c>
      <c r="I88" s="27">
        <v>115</v>
      </c>
      <c r="J88" s="27">
        <v>113</v>
      </c>
    </row>
    <row r="89" spans="1:10" ht="12">
      <c r="A89" s="1" t="s">
        <v>45</v>
      </c>
      <c r="B89" s="11">
        <f aca="true" t="shared" si="3" ref="B89:J89">SUM(B81:B88)</f>
        <v>92</v>
      </c>
      <c r="C89" s="11">
        <f t="shared" si="3"/>
        <v>107</v>
      </c>
      <c r="D89" s="11">
        <f t="shared" si="3"/>
        <v>179</v>
      </c>
      <c r="E89" s="22">
        <f t="shared" si="3"/>
        <v>186</v>
      </c>
      <c r="F89" s="11">
        <f t="shared" si="3"/>
        <v>221</v>
      </c>
      <c r="G89" s="11">
        <f t="shared" si="3"/>
        <v>250</v>
      </c>
      <c r="H89" s="11">
        <f t="shared" si="3"/>
        <v>252</v>
      </c>
      <c r="I89" s="11">
        <f t="shared" si="3"/>
        <v>255</v>
      </c>
      <c r="J89" s="11">
        <f t="shared" si="3"/>
        <v>254</v>
      </c>
    </row>
    <row r="90" spans="1:10" ht="12">
      <c r="A90" s="6"/>
      <c r="B90" s="2"/>
      <c r="C90" s="3"/>
      <c r="D90" s="3"/>
      <c r="E90" s="3"/>
      <c r="F90" s="7"/>
      <c r="G90" s="6"/>
      <c r="H90" s="27"/>
      <c r="I90" s="27"/>
      <c r="J90" s="27"/>
    </row>
    <row r="91" spans="1:10" ht="12">
      <c r="A91" s="6"/>
      <c r="B91" s="2"/>
      <c r="C91" s="3"/>
      <c r="D91" s="3"/>
      <c r="E91" s="3"/>
      <c r="F91" s="7"/>
      <c r="G91" s="6"/>
      <c r="H91" s="27"/>
      <c r="I91" s="27"/>
      <c r="J91" s="27"/>
    </row>
    <row r="92" spans="1:10" ht="12">
      <c r="A92" s="6" t="s">
        <v>49</v>
      </c>
      <c r="B92" s="2">
        <v>77</v>
      </c>
      <c r="C92" s="3">
        <v>60</v>
      </c>
      <c r="D92" s="3">
        <v>55</v>
      </c>
      <c r="E92" s="27">
        <v>55</v>
      </c>
      <c r="F92" s="27">
        <v>54</v>
      </c>
      <c r="G92" s="27">
        <v>52</v>
      </c>
      <c r="H92" s="27">
        <v>42</v>
      </c>
      <c r="I92" s="27">
        <v>45</v>
      </c>
      <c r="J92" s="27">
        <v>45</v>
      </c>
    </row>
    <row r="93" spans="1:10" ht="12">
      <c r="A93" s="6" t="s">
        <v>47</v>
      </c>
      <c r="B93" s="2">
        <v>32.78</v>
      </c>
      <c r="C93" s="3">
        <v>33.55</v>
      </c>
      <c r="D93" s="3">
        <v>29.42</v>
      </c>
      <c r="E93" s="27">
        <v>29.63</v>
      </c>
      <c r="F93" s="27">
        <v>29</v>
      </c>
      <c r="G93" s="27">
        <v>29</v>
      </c>
      <c r="H93" s="27">
        <v>29</v>
      </c>
      <c r="I93" s="27">
        <v>30</v>
      </c>
      <c r="J93" s="27">
        <v>28</v>
      </c>
    </row>
    <row r="94" spans="1:10" ht="12">
      <c r="A94" s="1" t="s">
        <v>27</v>
      </c>
      <c r="B94" s="11">
        <f aca="true" t="shared" si="4" ref="B94:J94">SUM(B92:B93)</f>
        <v>109.78</v>
      </c>
      <c r="C94" s="11">
        <f t="shared" si="4"/>
        <v>93.55</v>
      </c>
      <c r="D94" s="11">
        <f t="shared" si="4"/>
        <v>84.42</v>
      </c>
      <c r="E94" s="11">
        <f t="shared" si="4"/>
        <v>84.63</v>
      </c>
      <c r="F94" s="11">
        <f t="shared" si="4"/>
        <v>83</v>
      </c>
      <c r="G94" s="11">
        <f t="shared" si="4"/>
        <v>81</v>
      </c>
      <c r="H94" s="11">
        <f t="shared" si="4"/>
        <v>71</v>
      </c>
      <c r="I94" s="11">
        <f t="shared" si="4"/>
        <v>75</v>
      </c>
      <c r="J94" s="11">
        <f t="shared" si="4"/>
        <v>73</v>
      </c>
    </row>
    <row r="95" spans="1:10" ht="16.5" customHeight="1">
      <c r="A95" s="6"/>
      <c r="B95" s="2"/>
      <c r="C95" s="3"/>
      <c r="D95" s="3"/>
      <c r="E95" s="3"/>
      <c r="F95" s="7"/>
      <c r="G95" s="6"/>
      <c r="H95" s="27"/>
      <c r="I95" s="27"/>
      <c r="J95" s="27"/>
    </row>
    <row r="96" spans="1:10" ht="16.5" customHeight="1">
      <c r="A96" s="1" t="s">
        <v>90</v>
      </c>
      <c r="B96" s="2"/>
      <c r="C96" s="3"/>
      <c r="D96" s="3"/>
      <c r="E96" s="12" t="s">
        <v>56</v>
      </c>
      <c r="F96" s="43" t="s">
        <v>56</v>
      </c>
      <c r="G96" s="1" t="s">
        <v>56</v>
      </c>
      <c r="H96" s="22">
        <v>4</v>
      </c>
      <c r="I96" s="22">
        <v>6</v>
      </c>
      <c r="J96" s="22">
        <v>6</v>
      </c>
    </row>
    <row r="97" spans="1:10" ht="12">
      <c r="A97" s="6"/>
      <c r="B97" s="2"/>
      <c r="C97" s="3"/>
      <c r="D97" s="3"/>
      <c r="E97" s="3"/>
      <c r="F97" s="7"/>
      <c r="G97" s="6"/>
      <c r="H97" s="27"/>
      <c r="I97" s="27"/>
      <c r="J97" s="27"/>
    </row>
    <row r="98" spans="1:10" ht="12">
      <c r="A98" s="1" t="s">
        <v>48</v>
      </c>
      <c r="B98" s="11">
        <f aca="true" t="shared" si="5" ref="B98:G98">+B47+B68+B77+B89+B94</f>
        <v>2887.4700000000003</v>
      </c>
      <c r="C98" s="11">
        <f t="shared" si="5"/>
        <v>2988.2400000000007</v>
      </c>
      <c r="D98" s="11">
        <f t="shared" si="5"/>
        <v>2999.19</v>
      </c>
      <c r="E98" s="11">
        <f t="shared" si="5"/>
        <v>3025.0831067961167</v>
      </c>
      <c r="F98" s="11">
        <f t="shared" si="5"/>
        <v>3061.3474757281556</v>
      </c>
      <c r="G98" s="11">
        <f t="shared" si="5"/>
        <v>2978.4777669902915</v>
      </c>
      <c r="H98" s="11">
        <f>+H47+H68+H77+H89+H94+H96</f>
        <v>2870.115048543689</v>
      </c>
      <c r="I98" s="11">
        <f>+I47+I68+I77+I89+I94+I96</f>
        <v>2825.56</v>
      </c>
      <c r="J98" s="11">
        <f>+J47+J68+J77+J89+J94+J96</f>
        <v>2763.8900000000003</v>
      </c>
    </row>
    <row r="99" spans="1:10" ht="12">
      <c r="A99" s="6"/>
      <c r="B99" s="2"/>
      <c r="C99" s="3"/>
      <c r="D99" s="3"/>
      <c r="E99" s="3"/>
      <c r="F99" s="7"/>
      <c r="G99" s="6"/>
      <c r="H99" s="27"/>
      <c r="I99" s="27"/>
      <c r="J99" s="27"/>
    </row>
    <row r="100" spans="1:10" ht="12">
      <c r="A100" s="6"/>
      <c r="B100" s="2"/>
      <c r="C100" s="3"/>
      <c r="D100" s="3"/>
      <c r="E100" s="3"/>
      <c r="F100" s="7"/>
      <c r="G100" s="6"/>
      <c r="H100" s="27"/>
      <c r="I100" s="27"/>
      <c r="J100" s="27"/>
    </row>
    <row r="114" ht="12"/>
    <row r="115" ht="12"/>
    <row r="116" ht="12"/>
  </sheetData>
  <sheetProtection/>
  <mergeCells count="13">
    <mergeCell ref="G74:G76"/>
    <mergeCell ref="A1:J2"/>
    <mergeCell ref="F74:F76"/>
    <mergeCell ref="I24:I27"/>
    <mergeCell ref="H74:H76"/>
    <mergeCell ref="I74:I76"/>
    <mergeCell ref="G24:G27"/>
    <mergeCell ref="H24:H27"/>
    <mergeCell ref="H29:H30"/>
    <mergeCell ref="I29:I30"/>
    <mergeCell ref="J24:J27"/>
    <mergeCell ref="J29:J30"/>
    <mergeCell ref="J74:J76"/>
  </mergeCells>
  <printOptions/>
  <pageMargins left="0.3937007874015748" right="0.3937007874015748" top="0.984251968503937" bottom="0.984251968503937" header="0" footer="0"/>
  <pageSetup horizontalDpi="600" verticalDpi="600" orientation="portrait" paperSize="9" r:id="rId3"/>
  <headerFooter alignWithMargins="0">
    <oddFooter>&amp;LDok. nr. 100321-14.
5. august 2014 / jepo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-12-08-2014 - Bilag 120.01 Oversigt antal børn i dagtilbud</dc:title>
  <dc:subject>NOTAT</dc:subject>
  <dc:creator>JEPO</dc:creator>
  <cp:keywords/>
  <dc:description>Oversigt antal børn i dagtilbud, skoler og skolefritidsordninger</dc:description>
  <cp:lastModifiedBy>Jette Poulsen</cp:lastModifiedBy>
  <cp:lastPrinted>2014-08-05T09:49:33Z</cp:lastPrinted>
  <dcterms:created xsi:type="dcterms:W3CDTF">2008-12-02T10:50:32Z</dcterms:created>
  <dcterms:modified xsi:type="dcterms:W3CDTF">2014-08-06T09:59:02Z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Børn og Undervisning</vt:lpwstr>
  </property>
  <property fmtid="{D5CDD505-2E9C-101B-9397-08002B2CF9AE}" pid="4" name="MeetingTit">
    <vt:lpwstr>12-08-2014</vt:lpwstr>
  </property>
  <property fmtid="{D5CDD505-2E9C-101B-9397-08002B2CF9AE}" pid="5" name="MeetingDateAndTi">
    <vt:lpwstr>12-08-2014 fra 13:00 - 17:30</vt:lpwstr>
  </property>
  <property fmtid="{D5CDD505-2E9C-101B-9397-08002B2CF9AE}" pid="6" name="AccessLevelNa">
    <vt:lpwstr>Åben</vt:lpwstr>
  </property>
  <property fmtid="{D5CDD505-2E9C-101B-9397-08002B2CF9AE}" pid="7" name="Fusion">
    <vt:lpwstr>1641251</vt:lpwstr>
  </property>
  <property fmtid="{D5CDD505-2E9C-101B-9397-08002B2CF9AE}" pid="8" name="SortOrd">
    <vt:lpwstr>1</vt:lpwstr>
  </property>
  <property fmtid="{D5CDD505-2E9C-101B-9397-08002B2CF9AE}" pid="9" name="MeetingEndDa">
    <vt:lpwstr>2014-08-12T17:30:00Z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100321/14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2014-08-12T13:00:00Z</vt:lpwstr>
  </property>
  <property fmtid="{D5CDD505-2E9C-101B-9397-08002B2CF9AE}" pid="14" name="PWDescripti">
    <vt:lpwstr>DA-521623   Kopi til: </vt:lpwstr>
  </property>
  <property fmtid="{D5CDD505-2E9C-101B-9397-08002B2CF9AE}" pid="15" name="U">
    <vt:lpwstr>1469633</vt:lpwstr>
  </property>
  <property fmtid="{D5CDD505-2E9C-101B-9397-08002B2CF9AE}" pid="16" name="PWFileTy">
    <vt:lpwstr>.XLS</vt:lpwstr>
  </property>
  <property fmtid="{D5CDD505-2E9C-101B-9397-08002B2CF9AE}" pid="17" name="Agenda">
    <vt:lpwstr>2815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